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240" windowHeight="11835"/>
  </bookViews>
  <sheets>
    <sheet name="16" sheetId="1" r:id="rId1"/>
  </sheets>
  <externalReferences>
    <externalReference r:id="rId2"/>
    <externalReference r:id="rId3"/>
  </externalReferences>
  <definedNames>
    <definedName name="_xlnm.Print_Area" localSheetId="0">'16'!$A$1:$I$36</definedName>
  </definedNames>
  <calcPr calcId="144525"/>
</workbook>
</file>

<file path=xl/calcChain.xml><?xml version="1.0" encoding="utf-8"?>
<calcChain xmlns="http://schemas.openxmlformats.org/spreadsheetml/2006/main">
  <c r="B2" i="1" l="1"/>
  <c r="B3" i="1"/>
  <c r="E9" i="1"/>
  <c r="F9" i="1" s="1"/>
  <c r="E10" i="1"/>
  <c r="E11" i="1"/>
  <c r="F11" i="1"/>
  <c r="E14" i="1"/>
  <c r="F14" i="1"/>
  <c r="E15" i="1"/>
  <c r="F15" i="1"/>
  <c r="E16" i="1"/>
  <c r="C17" i="1"/>
  <c r="D17" i="1"/>
  <c r="E17" i="1"/>
  <c r="F17" i="1" s="1"/>
  <c r="G17" i="1"/>
  <c r="H17" i="1"/>
  <c r="E19" i="1"/>
  <c r="F19" i="1" s="1"/>
  <c r="C20" i="1"/>
  <c r="D20" i="1"/>
  <c r="E20" i="1"/>
  <c r="F20" i="1" s="1"/>
  <c r="G20" i="1"/>
  <c r="H20" i="1"/>
  <c r="E22" i="1"/>
  <c r="F22" i="1" s="1"/>
  <c r="C25" i="1"/>
  <c r="D25" i="1"/>
  <c r="E25" i="1"/>
  <c r="F25" i="1" s="1"/>
  <c r="G25" i="1"/>
  <c r="H25" i="1"/>
  <c r="C26" i="1"/>
  <c r="D26" i="1"/>
  <c r="E26" i="1"/>
  <c r="F26" i="1" s="1"/>
  <c r="G26" i="1"/>
  <c r="E28" i="1"/>
  <c r="F28" i="1"/>
  <c r="C33" i="1"/>
  <c r="D33" i="1"/>
  <c r="E33" i="1" s="1"/>
  <c r="F33" i="1" s="1"/>
  <c r="G33" i="1"/>
  <c r="C34" i="1"/>
  <c r="G34" i="1"/>
  <c r="D34" i="1" l="1"/>
  <c r="E34" i="1" s="1"/>
  <c r="F34" i="1" s="1"/>
</calcChain>
</file>

<file path=xl/sharedStrings.xml><?xml version="1.0" encoding="utf-8"?>
<sst xmlns="http://schemas.openxmlformats.org/spreadsheetml/2006/main" count="48" uniqueCount="42">
  <si>
    <t>جمع كل</t>
  </si>
  <si>
    <t xml:space="preserve">جمع </t>
  </si>
  <si>
    <t>سایر هزينه‌ها</t>
  </si>
  <si>
    <t>خدمات قراردادي ( حجمی و تامین نیرو)</t>
  </si>
  <si>
    <t>استهلاك دارایی ها (اموال و تجهیزات عمومی و اداری)</t>
  </si>
  <si>
    <t>هزینه قرارداد مشارکت (سهم استفاده از اموال به غیر از شبکه عمومی)</t>
  </si>
  <si>
    <t xml:space="preserve">حقوق و دستمزد </t>
  </si>
  <si>
    <t>هزینه های عمومی و اداری:</t>
  </si>
  <si>
    <t>جمع  بهاي تمام شده برق فروش رفته و خدمات انجام شده:</t>
  </si>
  <si>
    <t>جمع</t>
  </si>
  <si>
    <t>سایر</t>
  </si>
  <si>
    <t xml:space="preserve">هزينه‌هاي توزیع و فروش (خدمات مشترکین):  </t>
  </si>
  <si>
    <t>ساير هزينه های عملیاتی</t>
  </si>
  <si>
    <t>هزینه های عملیاتی</t>
  </si>
  <si>
    <t>استهلاک</t>
  </si>
  <si>
    <t>هزینه قرارداد مشارکت (سهم استفاده از شبکه عمومی)</t>
  </si>
  <si>
    <t>سایر هزینه های بهره برداری</t>
  </si>
  <si>
    <t>افزایش هزینه دستمزد و کالا</t>
  </si>
  <si>
    <t>مواد و مصالح مصرفي</t>
  </si>
  <si>
    <t>خدمات قراردادي (پیمانکاری و حجمی)</t>
  </si>
  <si>
    <t>افزایش هزینه حقوق و دستمزد(و تبدیل وضعیت ایثارگران)</t>
  </si>
  <si>
    <t>_</t>
  </si>
  <si>
    <t>هزینه برق تولید شده</t>
  </si>
  <si>
    <t>طبق صورتحسابهای صادره</t>
  </si>
  <si>
    <t xml:space="preserve">هزینه برق خریداری شده </t>
  </si>
  <si>
    <t xml:space="preserve"> بهاي تمام شده برق فروش رفته و خدمات انجام شده:</t>
  </si>
  <si>
    <t>درصد</t>
  </si>
  <si>
    <t xml:space="preserve">مبلغ </t>
  </si>
  <si>
    <t>عملكرد</t>
  </si>
  <si>
    <t>بودجه</t>
  </si>
  <si>
    <t>دلایل انحرافات عمده</t>
  </si>
  <si>
    <t>عملکرد دوره های قبل</t>
  </si>
  <si>
    <t>انحراف</t>
  </si>
  <si>
    <t>سال 1401</t>
  </si>
  <si>
    <t>نوع هزينه</t>
  </si>
  <si>
    <t>میلیون ریال</t>
  </si>
  <si>
    <t>تاييد كننده: صمد مهری</t>
  </si>
  <si>
    <t>تاريخ تهيه : خرداد 1402</t>
  </si>
  <si>
    <t>دوره مورد گزارش: 1401</t>
  </si>
  <si>
    <t>تهيه كننده: محمدمهدی بشیری جلال</t>
  </si>
  <si>
    <t>شماره فرم :16</t>
  </si>
  <si>
    <t>عنوان گزارش:  تركيب بهاي تمام شده، هزينه‌هاي توزیع و فروش،  عمومی و اداری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</si>
</sst>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_ر_ي_ا_ل_-;\-* #,##0.00\ _ر_ي_ا_ل_-;_-* &quot;-&quot;??\ _ر_ي_ا_ل_-;_-@_-"/>
  </numFmts>
  <fonts count="14">
    <font>
      <sz val="12"/>
      <name val=" Mitra"/>
      <charset val="178"/>
    </font>
    <font>
      <sz val="11"/>
      <color theme="1"/>
      <name val="Calibri"/>
      <family val="2"/>
      <charset val="178"/>
      <scheme val="minor"/>
    </font>
    <font>
      <sz val="12"/>
      <name val=" Mitra"/>
      <charset val="178"/>
    </font>
    <font>
      <b/>
      <sz val="12"/>
      <name val="Titr"/>
      <charset val="178"/>
    </font>
    <font>
      <b/>
      <sz val="12"/>
      <name val="B Mitra"/>
      <charset val="178"/>
    </font>
    <font>
      <b/>
      <sz val="10"/>
      <name val="B Titr"/>
      <charset val="178"/>
    </font>
    <font>
      <b/>
      <sz val="11"/>
      <name val="B Titr"/>
      <charset val="178"/>
    </font>
    <font>
      <b/>
      <sz val="11"/>
      <name val="B Nazanin"/>
      <charset val="178"/>
    </font>
    <font>
      <b/>
      <sz val="14"/>
      <name val="B Mitra"/>
      <charset val="178"/>
    </font>
    <font>
      <b/>
      <sz val="11"/>
      <name val="Titr"/>
      <charset val="178"/>
    </font>
    <font>
      <b/>
      <sz val="16"/>
      <name val="B Titr"/>
      <charset val="178"/>
    </font>
    <font>
      <sz val="15"/>
      <name val=" Mitra"/>
      <charset val="178"/>
    </font>
    <font>
      <b/>
      <sz val="20"/>
      <name val="B Titr"/>
      <charset val="17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lightUp"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2" fillId="0" borderId="0" xfId="1" applyAlignment="1">
      <alignment vertical="center"/>
    </xf>
    <xf numFmtId="0" fontId="3" fillId="0" borderId="0" xfId="2" applyFont="1" applyFill="1" applyAlignment="1">
      <alignment horizontal="center"/>
    </xf>
    <xf numFmtId="0" fontId="2" fillId="2" borderId="0" xfId="1" applyFill="1" applyAlignment="1">
      <alignment vertical="center"/>
    </xf>
    <xf numFmtId="0" fontId="4" fillId="3" borderId="1" xfId="1" applyFont="1" applyFill="1" applyBorder="1" applyAlignment="1">
      <alignment horizontal="center" vertical="center" wrapText="1" readingOrder="2"/>
    </xf>
    <xf numFmtId="3" fontId="4" fillId="4" borderId="2" xfId="1" applyNumberFormat="1" applyFont="1" applyFill="1" applyBorder="1" applyAlignment="1">
      <alignment horizontal="center" vertical="center" wrapText="1" readingOrder="2"/>
    </xf>
    <xf numFmtId="3" fontId="4" fillId="3" borderId="3" xfId="1" applyNumberFormat="1" applyFont="1" applyFill="1" applyBorder="1" applyAlignment="1">
      <alignment horizontal="center" vertical="center" wrapText="1" readingOrder="1"/>
    </xf>
    <xf numFmtId="3" fontId="4" fillId="3" borderId="3" xfId="1" applyNumberFormat="1" applyFont="1" applyFill="1" applyBorder="1" applyAlignment="1">
      <alignment horizontal="center" vertical="center" wrapText="1" readingOrder="2"/>
    </xf>
    <xf numFmtId="0" fontId="5" fillId="3" borderId="4" xfId="1" applyFont="1" applyFill="1" applyBorder="1" applyAlignment="1">
      <alignment horizontal="center" vertical="center" wrapText="1" readingOrder="2"/>
    </xf>
    <xf numFmtId="0" fontId="4" fillId="4" borderId="5" xfId="1" applyFont="1" applyFill="1" applyBorder="1" applyAlignment="1">
      <alignment horizontal="center" vertical="center" wrapText="1" readingOrder="2"/>
    </xf>
    <xf numFmtId="3" fontId="4" fillId="4" borderId="2" xfId="1" applyNumberFormat="1" applyFont="1" applyFill="1" applyBorder="1" applyAlignment="1">
      <alignment horizontal="center" vertical="center" wrapText="1" readingOrder="1"/>
    </xf>
    <xf numFmtId="0" fontId="5" fillId="4" borderId="6" xfId="1" applyFont="1" applyFill="1" applyBorder="1" applyAlignment="1">
      <alignment horizontal="center" vertical="center" wrapText="1" readingOrder="2"/>
    </xf>
    <xf numFmtId="0" fontId="4" fillId="0" borderId="5" xfId="0" applyFont="1" applyBorder="1"/>
    <xf numFmtId="2" fontId="4" fillId="0" borderId="7" xfId="1" applyNumberFormat="1" applyFont="1" applyFill="1" applyBorder="1" applyAlignment="1">
      <alignment horizontal="center" vertical="center" wrapText="1" readingOrder="1"/>
    </xf>
    <xf numFmtId="3" fontId="4" fillId="5" borderId="7" xfId="1" applyNumberFormat="1" applyFont="1" applyFill="1" applyBorder="1" applyAlignment="1">
      <alignment horizontal="center" vertical="center" wrapText="1" readingOrder="2"/>
    </xf>
    <xf numFmtId="0" fontId="4" fillId="0" borderId="2" xfId="1" applyFont="1" applyFill="1" applyBorder="1" applyAlignment="1">
      <alignment horizontal="center" vertical="center" wrapText="1" readingOrder="2"/>
    </xf>
    <xf numFmtId="0" fontId="4" fillId="0" borderId="7" xfId="1" applyFont="1" applyFill="1" applyBorder="1" applyAlignment="1">
      <alignment horizontal="center" vertical="center" wrapText="1" readingOrder="2"/>
    </xf>
    <xf numFmtId="0" fontId="5" fillId="4" borderId="6" xfId="1" applyFont="1" applyFill="1" applyBorder="1" applyAlignment="1">
      <alignment horizontal="right" vertical="center" wrapText="1" readingOrder="2"/>
    </xf>
    <xf numFmtId="0" fontId="4" fillId="0" borderId="5" xfId="1" applyFont="1" applyBorder="1" applyAlignment="1">
      <alignment vertical="center" wrapText="1" readingOrder="2"/>
    </xf>
    <xf numFmtId="2" fontId="4" fillId="0" borderId="8" xfId="1" applyNumberFormat="1" applyFont="1" applyFill="1" applyBorder="1" applyAlignment="1">
      <alignment horizontal="center" vertical="center" wrapText="1" readingOrder="1"/>
    </xf>
    <xf numFmtId="3" fontId="4" fillId="5" borderId="8" xfId="1" applyNumberFormat="1" applyFont="1" applyFill="1" applyBorder="1" applyAlignment="1">
      <alignment horizontal="center" vertical="center" wrapText="1" readingOrder="2"/>
    </xf>
    <xf numFmtId="0" fontId="4" fillId="0" borderId="8" xfId="1" applyFont="1" applyFill="1" applyBorder="1" applyAlignment="1">
      <alignment horizontal="center" vertical="center" wrapText="1" readingOrder="2"/>
    </xf>
    <xf numFmtId="2" fontId="4" fillId="0" borderId="9" xfId="1" applyNumberFormat="1" applyFont="1" applyFill="1" applyBorder="1" applyAlignment="1">
      <alignment horizontal="center" vertical="center" wrapText="1" readingOrder="1"/>
    </xf>
    <xf numFmtId="3" fontId="4" fillId="5" borderId="9" xfId="1" applyNumberFormat="1" applyFont="1" applyFill="1" applyBorder="1" applyAlignment="1">
      <alignment horizontal="center" vertical="center" wrapText="1" readingOrder="2"/>
    </xf>
    <xf numFmtId="0" fontId="4" fillId="0" borderId="9" xfId="1" applyFont="1" applyFill="1" applyBorder="1" applyAlignment="1">
      <alignment horizontal="center" vertical="center" wrapText="1" readingOrder="2"/>
    </xf>
    <xf numFmtId="0" fontId="4" fillId="6" borderId="5" xfId="1" applyFont="1" applyFill="1" applyBorder="1" applyAlignment="1">
      <alignment horizontal="center" vertical="center" wrapText="1" readingOrder="2"/>
    </xf>
    <xf numFmtId="0" fontId="4" fillId="7" borderId="2" xfId="1" applyFont="1" applyFill="1" applyBorder="1" applyAlignment="1">
      <alignment horizontal="center" vertical="center" wrapText="1" readingOrder="1"/>
    </xf>
    <xf numFmtId="0" fontId="4" fillId="6" borderId="2" xfId="1" applyFont="1" applyFill="1" applyBorder="1" applyAlignment="1">
      <alignment horizontal="center" vertical="center" wrapText="1" readingOrder="2"/>
    </xf>
    <xf numFmtId="0" fontId="6" fillId="4" borderId="6" xfId="1" applyFont="1" applyFill="1" applyBorder="1" applyAlignment="1">
      <alignment horizontal="right" vertical="center" wrapText="1" readingOrder="2"/>
    </xf>
    <xf numFmtId="164" fontId="4" fillId="0" borderId="7" xfId="1" applyNumberFormat="1" applyFont="1" applyFill="1" applyBorder="1" applyAlignment="1">
      <alignment horizontal="center" vertical="center" wrapText="1" readingOrder="1"/>
    </xf>
    <xf numFmtId="3" fontId="4" fillId="2" borderId="7" xfId="1" applyNumberFormat="1" applyFont="1" applyFill="1" applyBorder="1" applyAlignment="1">
      <alignment horizontal="center" vertical="center" wrapText="1" readingOrder="2"/>
    </xf>
    <xf numFmtId="164" fontId="4" fillId="0" borderId="8" xfId="1" applyNumberFormat="1" applyFont="1" applyFill="1" applyBorder="1" applyAlignment="1">
      <alignment horizontal="center" vertical="center" wrapText="1" readingOrder="1"/>
    </xf>
    <xf numFmtId="3" fontId="4" fillId="2" borderId="8" xfId="1" applyNumberFormat="1" applyFont="1" applyFill="1" applyBorder="1" applyAlignment="1">
      <alignment horizontal="center" vertical="center" wrapText="1" readingOrder="2"/>
    </xf>
    <xf numFmtId="164" fontId="4" fillId="0" borderId="9" xfId="1" applyNumberFormat="1" applyFont="1" applyFill="1" applyBorder="1" applyAlignment="1">
      <alignment horizontal="center" vertical="center" wrapText="1" readingOrder="1"/>
    </xf>
    <xf numFmtId="3" fontId="4" fillId="2" borderId="9" xfId="1" applyNumberFormat="1" applyFont="1" applyFill="1" applyBorder="1" applyAlignment="1">
      <alignment horizontal="center" vertical="center" wrapText="1" readingOrder="2"/>
    </xf>
    <xf numFmtId="164" fontId="4" fillId="4" borderId="2" xfId="1" applyNumberFormat="1" applyFont="1" applyFill="1" applyBorder="1" applyAlignment="1">
      <alignment horizontal="center" vertical="center" wrapText="1" readingOrder="1"/>
    </xf>
    <xf numFmtId="3" fontId="4" fillId="2" borderId="2" xfId="1" applyNumberFormat="1" applyFont="1" applyFill="1" applyBorder="1" applyAlignment="1">
      <alignment horizontal="center" vertical="center" wrapText="1" readingOrder="2"/>
    </xf>
    <xf numFmtId="0" fontId="4" fillId="2" borderId="5" xfId="1" applyFont="1" applyFill="1" applyBorder="1" applyAlignment="1">
      <alignment vertical="center" wrapText="1" readingOrder="2"/>
    </xf>
    <xf numFmtId="164" fontId="4" fillId="2" borderId="2" xfId="1" applyNumberFormat="1" applyFont="1" applyFill="1" applyBorder="1" applyAlignment="1">
      <alignment horizontal="center" vertical="center" wrapText="1" readingOrder="1"/>
    </xf>
    <xf numFmtId="2" fontId="4" fillId="4" borderId="2" xfId="1" applyNumberFormat="1" applyFont="1" applyFill="1" applyBorder="1" applyAlignment="1">
      <alignment horizontal="center" vertical="center" wrapText="1" readingOrder="1"/>
    </xf>
    <xf numFmtId="0" fontId="2" fillId="2" borderId="0" xfId="1" applyFont="1" applyFill="1" applyAlignment="1">
      <alignment vertical="center"/>
    </xf>
    <xf numFmtId="3" fontId="4" fillId="2" borderId="2" xfId="1" applyNumberFormat="1" applyFont="1" applyFill="1" applyBorder="1" applyAlignment="1">
      <alignment horizontal="center" vertical="center" readingOrder="2"/>
    </xf>
    <xf numFmtId="164" fontId="4" fillId="2" borderId="7" xfId="1" applyNumberFormat="1" applyFont="1" applyFill="1" applyBorder="1" applyAlignment="1">
      <alignment horizontal="center" vertical="center" wrapText="1" readingOrder="1"/>
    </xf>
    <xf numFmtId="3" fontId="4" fillId="2" borderId="7" xfId="1" applyNumberFormat="1" applyFont="1" applyFill="1" applyBorder="1" applyAlignment="1">
      <alignment horizontal="center" vertical="center" readingOrder="2"/>
    </xf>
    <xf numFmtId="164" fontId="4" fillId="2" borderId="8" xfId="1" applyNumberFormat="1" applyFont="1" applyFill="1" applyBorder="1" applyAlignment="1">
      <alignment horizontal="center" vertical="center" wrapText="1" readingOrder="1"/>
    </xf>
    <xf numFmtId="3" fontId="4" fillId="2" borderId="8" xfId="1" applyNumberFormat="1" applyFont="1" applyFill="1" applyBorder="1" applyAlignment="1">
      <alignment horizontal="center" vertical="center" readingOrder="2"/>
    </xf>
    <xf numFmtId="164" fontId="4" fillId="2" borderId="9" xfId="1" applyNumberFormat="1" applyFont="1" applyFill="1" applyBorder="1" applyAlignment="1">
      <alignment horizontal="center" vertical="center" wrapText="1" readingOrder="1"/>
    </xf>
    <xf numFmtId="3" fontId="4" fillId="2" borderId="9" xfId="1" applyNumberFormat="1" applyFont="1" applyFill="1" applyBorder="1" applyAlignment="1">
      <alignment horizontal="center" vertical="center" readingOrder="2"/>
    </xf>
    <xf numFmtId="3" fontId="4" fillId="2" borderId="2" xfId="1" applyNumberFormat="1" applyFont="1" applyFill="1" applyBorder="1" applyAlignment="1">
      <alignment horizontal="center" vertical="center" wrapText="1" readingOrder="1"/>
    </xf>
    <xf numFmtId="0" fontId="7" fillId="6" borderId="5" xfId="1" applyFont="1" applyFill="1" applyBorder="1" applyAlignment="1">
      <alignment horizontal="center" vertical="center" wrapText="1" readingOrder="2"/>
    </xf>
    <xf numFmtId="0" fontId="7" fillId="7" borderId="2" xfId="1" applyFont="1" applyFill="1" applyBorder="1" applyAlignment="1">
      <alignment horizontal="center" vertical="center" wrapText="1" readingOrder="2"/>
    </xf>
    <xf numFmtId="0" fontId="6" fillId="4" borderId="5" xfId="1" applyFont="1" applyFill="1" applyBorder="1" applyAlignment="1">
      <alignment horizontal="center" vertical="center" wrapText="1" readingOrder="2"/>
    </xf>
    <xf numFmtId="0" fontId="6" fillId="4" borderId="2" xfId="1" applyFont="1" applyFill="1" applyBorder="1" applyAlignment="1">
      <alignment horizontal="center" vertical="center" wrapText="1" readingOrder="2"/>
    </xf>
    <xf numFmtId="0" fontId="6" fillId="4" borderId="6" xfId="1" applyFont="1" applyFill="1" applyBorder="1" applyAlignment="1">
      <alignment horizontal="center" vertical="center" wrapText="1" readingOrder="2"/>
    </xf>
    <xf numFmtId="0" fontId="6" fillId="4" borderId="10" xfId="1" applyFont="1" applyFill="1" applyBorder="1" applyAlignment="1">
      <alignment horizontal="center" vertical="center" wrapText="1" readingOrder="2"/>
    </xf>
    <xf numFmtId="0" fontId="6" fillId="4" borderId="11" xfId="1" applyFont="1" applyFill="1" applyBorder="1" applyAlignment="1">
      <alignment horizontal="center" vertical="center" wrapText="1" readingOrder="2"/>
    </xf>
    <xf numFmtId="0" fontId="6" fillId="4" borderId="12" xfId="1" applyFont="1" applyFill="1" applyBorder="1" applyAlignment="1">
      <alignment horizontal="center" vertical="center" wrapText="1" readingOrder="2"/>
    </xf>
    <xf numFmtId="0" fontId="6" fillId="4" borderId="13" xfId="1" applyFont="1" applyFill="1" applyBorder="1" applyAlignment="1">
      <alignment horizontal="center" vertical="center" wrapText="1" readingOrder="2"/>
    </xf>
    <xf numFmtId="0" fontId="6" fillId="4" borderId="14" xfId="1" applyFont="1" applyFill="1" applyBorder="1" applyAlignment="1">
      <alignment horizontal="center" vertical="center" wrapText="1" readingOrder="2"/>
    </xf>
    <xf numFmtId="0" fontId="8" fillId="0" borderId="0" xfId="1" applyFont="1" applyFill="1" applyAlignment="1">
      <alignment horizontal="center" vertical="center"/>
    </xf>
    <xf numFmtId="0" fontId="9" fillId="2" borderId="0" xfId="1" applyNumberFormat="1" applyFont="1" applyFill="1" applyAlignment="1">
      <alignment vertical="center"/>
    </xf>
    <xf numFmtId="0" fontId="10" fillId="2" borderId="15" xfId="1" applyNumberFormat="1" applyFont="1" applyFill="1" applyBorder="1" applyAlignment="1">
      <alignment vertical="center"/>
    </xf>
    <xf numFmtId="0" fontId="10" fillId="2" borderId="16" xfId="1" applyNumberFormat="1" applyFont="1" applyFill="1" applyBorder="1" applyAlignment="1">
      <alignment horizontal="right" vertical="center" wrapText="1"/>
    </xf>
    <xf numFmtId="0" fontId="10" fillId="2" borderId="17" xfId="1" applyNumberFormat="1" applyFont="1" applyFill="1" applyBorder="1" applyAlignment="1">
      <alignment horizontal="right" vertical="center" wrapText="1"/>
    </xf>
    <xf numFmtId="0" fontId="10" fillId="2" borderId="16" xfId="1" applyNumberFormat="1" applyFont="1" applyFill="1" applyBorder="1" applyAlignment="1">
      <alignment vertical="center"/>
    </xf>
    <xf numFmtId="0" fontId="10" fillId="2" borderId="18" xfId="1" applyNumberFormat="1" applyFont="1" applyFill="1" applyBorder="1" applyAlignment="1">
      <alignment vertical="center"/>
    </xf>
    <xf numFmtId="0" fontId="10" fillId="2" borderId="17" xfId="1" applyNumberFormat="1" applyFont="1" applyFill="1" applyBorder="1" applyAlignment="1">
      <alignment vertical="center"/>
    </xf>
    <xf numFmtId="0" fontId="10" fillId="2" borderId="17" xfId="1" applyNumberFormat="1" applyFont="1" applyFill="1" applyBorder="1" applyAlignment="1">
      <alignment horizontal="right" vertical="center"/>
    </xf>
    <xf numFmtId="0" fontId="10" fillId="2" borderId="19" xfId="1" applyNumberFormat="1" applyFont="1" applyFill="1" applyBorder="1" applyAlignment="1">
      <alignment vertical="center"/>
    </xf>
    <xf numFmtId="0" fontId="10" fillId="2" borderId="20" xfId="1" applyNumberFormat="1" applyFont="1" applyFill="1" applyBorder="1" applyAlignment="1">
      <alignment horizontal="right" vertical="center" wrapText="1" readingOrder="2"/>
    </xf>
    <xf numFmtId="0" fontId="10" fillId="2" borderId="21" xfId="1" applyNumberFormat="1" applyFont="1" applyFill="1" applyBorder="1" applyAlignment="1">
      <alignment horizontal="right" vertical="center" wrapText="1" readingOrder="2"/>
    </xf>
    <xf numFmtId="0" fontId="10" fillId="2" borderId="20" xfId="1" applyNumberFormat="1" applyFont="1" applyFill="1" applyBorder="1" applyAlignment="1">
      <alignment vertical="center" wrapText="1"/>
    </xf>
    <xf numFmtId="0" fontId="10" fillId="2" borderId="22" xfId="1" applyNumberFormat="1" applyFont="1" applyFill="1" applyBorder="1" applyAlignment="1">
      <alignment vertical="center" wrapText="1"/>
    </xf>
    <xf numFmtId="0" fontId="10" fillId="2" borderId="21" xfId="1" applyNumberFormat="1" applyFont="1" applyFill="1" applyBorder="1" applyAlignment="1">
      <alignment vertical="center" wrapText="1"/>
    </xf>
    <xf numFmtId="0" fontId="10" fillId="2" borderId="21" xfId="1" applyNumberFormat="1" applyFont="1" applyFill="1" applyBorder="1" applyAlignment="1">
      <alignment horizontal="right" vertical="center"/>
    </xf>
    <xf numFmtId="0" fontId="11" fillId="2" borderId="0" xfId="1" applyNumberFormat="1" applyFont="1" applyFill="1" applyAlignment="1">
      <alignment vertical="center"/>
    </xf>
    <xf numFmtId="0" fontId="12" fillId="2" borderId="18" xfId="1" applyNumberFormat="1" applyFont="1" applyFill="1" applyBorder="1" applyAlignment="1">
      <alignment horizontal="right" vertical="center"/>
    </xf>
  </cellXfs>
  <cellStyles count="23">
    <cellStyle name="Comma 2" xfId="3"/>
    <cellStyle name="Normal" xfId="0" builtinId="0"/>
    <cellStyle name="Normal 2" xfId="4"/>
    <cellStyle name="Normal 2 2" xfId="5"/>
    <cellStyle name="Normal 2 2 2" xfId="6"/>
    <cellStyle name="Normal 2 2 2 2" xfId="7"/>
    <cellStyle name="Normal 2 2 2 3" xfId="8"/>
    <cellStyle name="Normal 2 2 3" xfId="9"/>
    <cellStyle name="Normal 2 2 4" xfId="10"/>
    <cellStyle name="Normal 2 3" xfId="11"/>
    <cellStyle name="Normal 3" xfId="12"/>
    <cellStyle name="Normal 3 2" xfId="13"/>
    <cellStyle name="Normal 3 3" xfId="14"/>
    <cellStyle name="Normal 4" xfId="15"/>
    <cellStyle name="Normal 4 2" xfId="16"/>
    <cellStyle name="Normal 4 3" xfId="17"/>
    <cellStyle name="Normal 4 4" xfId="18"/>
    <cellStyle name="Normal 4 5" xfId="19"/>
    <cellStyle name="Normal 5" xfId="20"/>
    <cellStyle name="Normal 5 2" xfId="21"/>
    <cellStyle name="Normal 6" xfId="22"/>
    <cellStyle name="Normal_distribution_report_form 1 to 20" xfId="2"/>
    <cellStyle name="Normal_فرمهای گزارش هیات مدیره توانیر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jma&#1605;&#1580;&#1605;&#1593;\majma1401\majma%201401\ver%201%20distribution_report_form%201%20to17-1%20last%20v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lahi-9519\soratgalasat-bargh%20l-kolahi\Users\mar006mir\Desktop\&#1711;&#1586;&#1575;&#1585;&#1588;%20&#1607;&#1610;&#1575;&#1578;%20&#1605;&#1583;&#1610;&#1585;&#1607;%20&#1578;&#1608;&#1586;&#1610;&#1593;\1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فحه اول"/>
      <sheetName val="صفحه امضاء"/>
      <sheetName val="فهرست"/>
      <sheetName val="کلان"/>
      <sheetName val="1"/>
      <sheetName val="1-1 "/>
      <sheetName val="2"/>
      <sheetName val="فنی"/>
      <sheetName val="3"/>
      <sheetName val="4"/>
      <sheetName val="5"/>
      <sheetName val="6"/>
      <sheetName val="7"/>
      <sheetName val="8"/>
      <sheetName val="8-1"/>
      <sheetName val="8-2"/>
      <sheetName val="9"/>
      <sheetName val="10"/>
      <sheetName val="11"/>
      <sheetName val="12"/>
      <sheetName val="13"/>
      <sheetName val="مالی"/>
      <sheetName val="14"/>
      <sheetName val="14-1"/>
      <sheetName val="15"/>
      <sheetName val="15-1"/>
      <sheetName val="16-1"/>
      <sheetName val="16-2"/>
      <sheetName val="17"/>
      <sheetName val="17-1 "/>
    </sheetNames>
    <sheetDataSet>
      <sheetData sheetId="0">
        <row r="4">
          <cell r="C4" t="str">
            <v>شركت توزيع نيروي برق  استان همدان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فحه اول"/>
      <sheetName val="صفحه امضاء"/>
      <sheetName val="فهرست"/>
      <sheetName val="1"/>
      <sheetName val="1-1"/>
      <sheetName val="2"/>
      <sheetName val="3"/>
      <sheetName val="3-1"/>
      <sheetName val="3-2"/>
      <sheetName val="4"/>
      <sheetName val="5"/>
      <sheetName val="6"/>
      <sheetName val="6-1."/>
      <sheetName val="6-2"/>
      <sheetName val="7"/>
      <sheetName val="8"/>
      <sheetName val="9"/>
      <sheetName val="10"/>
      <sheetName val="10-1"/>
      <sheetName val="10-1-1"/>
      <sheetName val="11"/>
      <sheetName val="12"/>
      <sheetName val="13"/>
      <sheetName val="13-1"/>
      <sheetName val="14"/>
      <sheetName val="15"/>
      <sheetName val="16"/>
      <sheetName val="16-1"/>
      <sheetName val="17"/>
      <sheetName val="18."/>
      <sheetName val="19."/>
      <sheetName val="Sheet1"/>
    </sheetNames>
    <sheetDataSet>
      <sheetData sheetId="0" refreshError="1">
        <row r="4">
          <cell r="B4" t="str">
            <v xml:space="preserve"> گزارش هيأت مديره به مجمع عمومي صاحبان سهام شركت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-0.499984740745262"/>
    <pageSetUpPr fitToPage="1"/>
  </sheetPr>
  <dimension ref="B2:I36"/>
  <sheetViews>
    <sheetView rightToLeft="1" tabSelected="1" view="pageBreakPreview" topLeftCell="A7" zoomScale="80" zoomScaleNormal="80" zoomScaleSheetLayoutView="80" workbookViewId="0">
      <selection activeCell="I32" sqref="I32"/>
    </sheetView>
  </sheetViews>
  <sheetFormatPr defaultColWidth="8.875" defaultRowHeight="15"/>
  <cols>
    <col min="1" max="1" width="6.875" style="1" customWidth="1"/>
    <col min="2" max="2" width="46.875" style="1" customWidth="1"/>
    <col min="3" max="8" width="14.375" style="1" customWidth="1"/>
    <col min="9" max="9" width="43.5" style="1" customWidth="1"/>
    <col min="10" max="16384" width="8.875" style="1"/>
  </cols>
  <sheetData>
    <row r="2" spans="2:9" s="75" customFormat="1" ht="66.75" customHeight="1" thickBot="1">
      <c r="B2" s="76" t="str">
        <f>'[2]صفحه اول'!B4</f>
        <v xml:space="preserve"> گزارش هيأت مديره به مجمع عمومي صاحبان سهام شركت</v>
      </c>
      <c r="C2" s="76"/>
      <c r="D2" s="76"/>
      <c r="E2" s="76"/>
      <c r="F2" s="76"/>
      <c r="G2" s="76"/>
      <c r="H2" s="76"/>
      <c r="I2" s="76"/>
    </row>
    <row r="3" spans="2:9" s="60" customFormat="1" ht="62.25" customHeight="1">
      <c r="B3" s="74" t="str">
        <f>'[1]صفحه اول'!C4</f>
        <v>شركت توزيع نيروي برق  استان همدان</v>
      </c>
      <c r="C3" s="73" t="s">
        <v>41</v>
      </c>
      <c r="D3" s="72"/>
      <c r="E3" s="72"/>
      <c r="F3" s="71"/>
      <c r="G3" s="70" t="s">
        <v>40</v>
      </c>
      <c r="H3" s="69"/>
      <c r="I3" s="68" t="s">
        <v>39</v>
      </c>
    </row>
    <row r="4" spans="2:9" s="60" customFormat="1" ht="28.5" customHeight="1" thickBot="1">
      <c r="B4" s="67"/>
      <c r="C4" s="66" t="s">
        <v>38</v>
      </c>
      <c r="D4" s="65"/>
      <c r="E4" s="65"/>
      <c r="F4" s="64"/>
      <c r="G4" s="63" t="s">
        <v>37</v>
      </c>
      <c r="H4" s="62"/>
      <c r="I4" s="61" t="s">
        <v>36</v>
      </c>
    </row>
    <row r="5" spans="2:9" s="3" customFormat="1" ht="21" customHeight="1" thickBot="1">
      <c r="I5" s="59" t="s">
        <v>35</v>
      </c>
    </row>
    <row r="6" spans="2:9" s="3" customFormat="1" ht="25.5" customHeight="1">
      <c r="B6" s="58" t="s">
        <v>34</v>
      </c>
      <c r="C6" s="57" t="s">
        <v>33</v>
      </c>
      <c r="D6" s="56"/>
      <c r="E6" s="55" t="s">
        <v>32</v>
      </c>
      <c r="F6" s="55"/>
      <c r="G6" s="55" t="s">
        <v>31</v>
      </c>
      <c r="H6" s="55"/>
      <c r="I6" s="54" t="s">
        <v>30</v>
      </c>
    </row>
    <row r="7" spans="2:9" s="3" customFormat="1" ht="24.75" customHeight="1">
      <c r="B7" s="53"/>
      <c r="C7" s="52" t="s">
        <v>29</v>
      </c>
      <c r="D7" s="52" t="s">
        <v>28</v>
      </c>
      <c r="E7" s="52" t="s">
        <v>27</v>
      </c>
      <c r="F7" s="52" t="s">
        <v>26</v>
      </c>
      <c r="G7" s="52">
        <v>1400</v>
      </c>
      <c r="H7" s="52">
        <v>1399</v>
      </c>
      <c r="I7" s="51"/>
    </row>
    <row r="8" spans="2:9" s="3" customFormat="1" ht="32.25" customHeight="1">
      <c r="B8" s="28" t="s">
        <v>25</v>
      </c>
      <c r="C8" s="50"/>
      <c r="D8" s="50"/>
      <c r="E8" s="50"/>
      <c r="F8" s="50"/>
      <c r="G8" s="50"/>
      <c r="H8" s="50"/>
      <c r="I8" s="49"/>
    </row>
    <row r="9" spans="2:9" s="3" customFormat="1" ht="21" customHeight="1">
      <c r="B9" s="17" t="s">
        <v>24</v>
      </c>
      <c r="C9" s="36">
        <v>5906531</v>
      </c>
      <c r="D9" s="36">
        <v>4477447</v>
      </c>
      <c r="E9" s="36">
        <f>C9-D9</f>
        <v>1429084</v>
      </c>
      <c r="F9" s="48">
        <f>E9/C9*100</f>
        <v>24.194980099147877</v>
      </c>
      <c r="G9" s="5">
        <v>3348689</v>
      </c>
      <c r="H9" s="5">
        <v>2392444</v>
      </c>
      <c r="I9" s="12" t="s">
        <v>23</v>
      </c>
    </row>
    <row r="10" spans="2:9" s="3" customFormat="1" ht="21" customHeight="1">
      <c r="B10" s="17" t="s">
        <v>22</v>
      </c>
      <c r="C10" s="36">
        <v>0</v>
      </c>
      <c r="D10" s="36">
        <v>0</v>
      </c>
      <c r="E10" s="36">
        <f>C10-D10</f>
        <v>0</v>
      </c>
      <c r="F10" s="48" t="s">
        <v>21</v>
      </c>
      <c r="G10" s="5">
        <v>0</v>
      </c>
      <c r="H10" s="5">
        <v>0</v>
      </c>
      <c r="I10" s="37"/>
    </row>
    <row r="11" spans="2:9" s="3" customFormat="1" ht="21" customHeight="1">
      <c r="B11" s="17" t="s">
        <v>6</v>
      </c>
      <c r="C11" s="47">
        <v>1525237</v>
      </c>
      <c r="D11" s="36">
        <v>598675</v>
      </c>
      <c r="E11" s="34">
        <f>C11-D11-D12-D13</f>
        <v>-110527</v>
      </c>
      <c r="F11" s="46">
        <f>E11/C11</f>
        <v>-7.2465459466299342E-2</v>
      </c>
      <c r="G11" s="5">
        <v>424013</v>
      </c>
      <c r="H11" s="5">
        <v>91364</v>
      </c>
      <c r="I11" s="12" t="s">
        <v>20</v>
      </c>
    </row>
    <row r="12" spans="2:9" s="3" customFormat="1" ht="21" customHeight="1">
      <c r="B12" s="17" t="s">
        <v>19</v>
      </c>
      <c r="C12" s="45"/>
      <c r="D12" s="36">
        <v>683756</v>
      </c>
      <c r="E12" s="32"/>
      <c r="F12" s="44"/>
      <c r="G12" s="5">
        <v>350866</v>
      </c>
      <c r="H12" s="5">
        <v>331910</v>
      </c>
      <c r="I12" s="12" t="s">
        <v>17</v>
      </c>
    </row>
    <row r="13" spans="2:9" s="3" customFormat="1" ht="21" customHeight="1">
      <c r="B13" s="17" t="s">
        <v>18</v>
      </c>
      <c r="C13" s="43"/>
      <c r="D13" s="36">
        <v>353333</v>
      </c>
      <c r="E13" s="30"/>
      <c r="F13" s="42"/>
      <c r="G13" s="5">
        <v>127129</v>
      </c>
      <c r="H13" s="5">
        <v>308025</v>
      </c>
      <c r="I13" s="12" t="s">
        <v>17</v>
      </c>
    </row>
    <row r="14" spans="2:9" s="3" customFormat="1" ht="21" customHeight="1">
      <c r="B14" s="17" t="s">
        <v>16</v>
      </c>
      <c r="C14" s="36">
        <v>195257</v>
      </c>
      <c r="D14" s="36">
        <v>110621</v>
      </c>
      <c r="E14" s="36">
        <f>C14-D14</f>
        <v>84636</v>
      </c>
      <c r="F14" s="38">
        <f>E14/C14*100</f>
        <v>43.345949184920386</v>
      </c>
      <c r="G14" s="5">
        <v>93710</v>
      </c>
      <c r="H14" s="5">
        <v>81059</v>
      </c>
      <c r="I14" s="37"/>
    </row>
    <row r="15" spans="2:9" s="40" customFormat="1" ht="21" customHeight="1">
      <c r="B15" s="17" t="s">
        <v>15</v>
      </c>
      <c r="C15" s="41">
        <v>570000</v>
      </c>
      <c r="D15" s="36">
        <v>566392</v>
      </c>
      <c r="E15" s="36">
        <f>C15-D15</f>
        <v>3608</v>
      </c>
      <c r="F15" s="38">
        <f>E15/C15*100</f>
        <v>0.63298245614035087</v>
      </c>
      <c r="G15" s="5">
        <v>53999</v>
      </c>
      <c r="H15" s="5">
        <v>0</v>
      </c>
      <c r="I15" s="37"/>
    </row>
    <row r="16" spans="2:9" s="3" customFormat="1" ht="21" customHeight="1">
      <c r="B16" s="17" t="s">
        <v>14</v>
      </c>
      <c r="C16" s="36">
        <v>0</v>
      </c>
      <c r="D16" s="36">
        <v>0</v>
      </c>
      <c r="E16" s="36">
        <f>C16-D16</f>
        <v>0</v>
      </c>
      <c r="F16" s="38"/>
      <c r="G16" s="5">
        <v>0</v>
      </c>
      <c r="H16" s="5">
        <v>471782</v>
      </c>
      <c r="I16" s="37"/>
    </row>
    <row r="17" spans="2:9" s="3" customFormat="1" ht="21" customHeight="1">
      <c r="B17" s="11" t="s">
        <v>9</v>
      </c>
      <c r="C17" s="5">
        <f>C9+C11+C14+C15</f>
        <v>8197025</v>
      </c>
      <c r="D17" s="5">
        <f>D15+D14+D13+D12+D11+D9</f>
        <v>6790224</v>
      </c>
      <c r="E17" s="36">
        <f>E9+E11+E14+E15+E16</f>
        <v>1406801</v>
      </c>
      <c r="F17" s="39">
        <f>E17/C17*100</f>
        <v>17.16233633543877</v>
      </c>
      <c r="G17" s="5">
        <f>SUM(G9:G15)</f>
        <v>4398406</v>
      </c>
      <c r="H17" s="5">
        <f>SUM(H9:H16)</f>
        <v>3676584</v>
      </c>
      <c r="I17" s="9"/>
    </row>
    <row r="18" spans="2:9" s="3" customFormat="1" ht="21" customHeight="1">
      <c r="B18" s="17" t="s">
        <v>13</v>
      </c>
      <c r="C18" s="27"/>
      <c r="D18" s="27"/>
      <c r="E18" s="27"/>
      <c r="F18" s="26"/>
      <c r="G18" s="5"/>
      <c r="H18" s="5"/>
      <c r="I18" s="25"/>
    </row>
    <row r="19" spans="2:9" s="3" customFormat="1" ht="21" customHeight="1">
      <c r="B19" s="17" t="s">
        <v>12</v>
      </c>
      <c r="C19" s="36">
        <v>295690</v>
      </c>
      <c r="D19" s="36">
        <v>209712</v>
      </c>
      <c r="E19" s="36">
        <f>C19-D19</f>
        <v>85978</v>
      </c>
      <c r="F19" s="38">
        <f>E19/C19*100</f>
        <v>29.077073962595961</v>
      </c>
      <c r="G19" s="5">
        <v>430953</v>
      </c>
      <c r="H19" s="5">
        <v>91364</v>
      </c>
      <c r="I19" s="37"/>
    </row>
    <row r="20" spans="2:9" ht="30" customHeight="1">
      <c r="B20" s="11" t="s">
        <v>9</v>
      </c>
      <c r="C20" s="5">
        <f>C17+C19</f>
        <v>8492715</v>
      </c>
      <c r="D20" s="5">
        <f>D17+D19</f>
        <v>6999936</v>
      </c>
      <c r="E20" s="36">
        <f>E17+E19</f>
        <v>1492779</v>
      </c>
      <c r="F20" s="35">
        <f>E20/C20*100</f>
        <v>17.577170551466757</v>
      </c>
      <c r="G20" s="5">
        <f>G17+G19</f>
        <v>4829359</v>
      </c>
      <c r="H20" s="5">
        <f>H17+H19</f>
        <v>3767948</v>
      </c>
      <c r="I20" s="9"/>
    </row>
    <row r="21" spans="2:9" ht="21" customHeight="1">
      <c r="B21" s="28" t="s">
        <v>11</v>
      </c>
      <c r="C21" s="27"/>
      <c r="D21" s="27"/>
      <c r="E21" s="27"/>
      <c r="F21" s="26"/>
      <c r="G21" s="26"/>
      <c r="H21" s="26"/>
      <c r="I21" s="25"/>
    </row>
    <row r="22" spans="2:9" ht="21" customHeight="1">
      <c r="B22" s="17" t="s">
        <v>6</v>
      </c>
      <c r="C22" s="24">
        <v>689994</v>
      </c>
      <c r="D22" s="15">
        <v>251289</v>
      </c>
      <c r="E22" s="34">
        <f>C22-D22-D23-D24</f>
        <v>65431</v>
      </c>
      <c r="F22" s="33">
        <f>E22/C22*100</f>
        <v>9.4828360826326019</v>
      </c>
      <c r="G22" s="5">
        <v>136754</v>
      </c>
      <c r="H22" s="5">
        <v>91675</v>
      </c>
      <c r="I22" s="12"/>
    </row>
    <row r="23" spans="2:9" ht="21" customHeight="1">
      <c r="B23" s="17" t="s">
        <v>3</v>
      </c>
      <c r="C23" s="21"/>
      <c r="D23" s="15">
        <v>314551</v>
      </c>
      <c r="E23" s="32"/>
      <c r="F23" s="31"/>
      <c r="G23" s="5">
        <v>256648</v>
      </c>
      <c r="H23" s="5">
        <v>198875</v>
      </c>
      <c r="I23" s="12"/>
    </row>
    <row r="24" spans="2:9" ht="21" customHeight="1">
      <c r="B24" s="17" t="s">
        <v>10</v>
      </c>
      <c r="C24" s="16"/>
      <c r="D24" s="15">
        <v>58723</v>
      </c>
      <c r="E24" s="30"/>
      <c r="F24" s="29"/>
      <c r="G24" s="5">
        <v>29057</v>
      </c>
      <c r="H24" s="5">
        <v>23104</v>
      </c>
      <c r="I24" s="12"/>
    </row>
    <row r="25" spans="2:9" ht="30" customHeight="1">
      <c r="B25" s="11" t="s">
        <v>9</v>
      </c>
      <c r="C25" s="5">
        <f>SUM(C21:C24)</f>
        <v>689994</v>
      </c>
      <c r="D25" s="5">
        <f>SUM(D21:D24)</f>
        <v>624563</v>
      </c>
      <c r="E25" s="10">
        <f>SUM(E21:E24)</f>
        <v>65431</v>
      </c>
      <c r="F25" s="10">
        <f>E25/C25*100</f>
        <v>9.4828360826326019</v>
      </c>
      <c r="G25" s="5">
        <f>SUM(G21:G24)</f>
        <v>422459</v>
      </c>
      <c r="H25" s="5">
        <f>SUM(H21:H24)</f>
        <v>313654</v>
      </c>
      <c r="I25" s="9"/>
    </row>
    <row r="26" spans="2:9" ht="30" customHeight="1">
      <c r="B26" s="28" t="s">
        <v>8</v>
      </c>
      <c r="C26" s="5">
        <f>C20+C25</f>
        <v>9182709</v>
      </c>
      <c r="D26" s="5">
        <f>D20+D25</f>
        <v>7624499</v>
      </c>
      <c r="E26" s="5">
        <f>C26-D26</f>
        <v>1558210</v>
      </c>
      <c r="F26" s="10">
        <f>E26/C26*100</f>
        <v>16.968957635486433</v>
      </c>
      <c r="G26" s="5">
        <f>G20+G25</f>
        <v>5251818</v>
      </c>
      <c r="H26" s="5">
        <v>3990238</v>
      </c>
      <c r="I26" s="9"/>
    </row>
    <row r="27" spans="2:9" ht="21" customHeight="1">
      <c r="B27" s="17" t="s">
        <v>7</v>
      </c>
      <c r="C27" s="27"/>
      <c r="D27" s="27"/>
      <c r="E27" s="27"/>
      <c r="F27" s="26"/>
      <c r="G27" s="26"/>
      <c r="H27" s="26"/>
      <c r="I27" s="25"/>
    </row>
    <row r="28" spans="2:9" ht="21" customHeight="1">
      <c r="B28" s="17" t="s">
        <v>6</v>
      </c>
      <c r="C28" s="24">
        <v>853182</v>
      </c>
      <c r="D28" s="15">
        <v>455515</v>
      </c>
      <c r="E28" s="23">
        <f>C28-D28-D29-D30-D31-D32</f>
        <v>73079</v>
      </c>
      <c r="F28" s="22">
        <f>E28/C28*100</f>
        <v>8.5654643440672675</v>
      </c>
      <c r="G28" s="5">
        <v>288066</v>
      </c>
      <c r="H28" s="5">
        <v>235852</v>
      </c>
      <c r="I28" s="12"/>
    </row>
    <row r="29" spans="2:9" ht="21" customHeight="1">
      <c r="B29" s="17" t="s">
        <v>5</v>
      </c>
      <c r="C29" s="21"/>
      <c r="D29" s="15">
        <v>56608</v>
      </c>
      <c r="E29" s="20"/>
      <c r="F29" s="19"/>
      <c r="G29" s="5">
        <v>114047</v>
      </c>
      <c r="H29" s="5">
        <v>0</v>
      </c>
      <c r="I29" s="18"/>
    </row>
    <row r="30" spans="2:9" ht="21" customHeight="1">
      <c r="B30" s="17" t="s">
        <v>4</v>
      </c>
      <c r="C30" s="21"/>
      <c r="D30" s="15">
        <v>23036</v>
      </c>
      <c r="E30" s="20"/>
      <c r="F30" s="19"/>
      <c r="G30" s="5">
        <v>11128</v>
      </c>
      <c r="H30" s="5">
        <v>27235</v>
      </c>
      <c r="I30" s="18"/>
    </row>
    <row r="31" spans="2:9" ht="21" customHeight="1">
      <c r="B31" s="17" t="s">
        <v>3</v>
      </c>
      <c r="C31" s="21"/>
      <c r="D31" s="15">
        <v>89314</v>
      </c>
      <c r="E31" s="20"/>
      <c r="F31" s="19"/>
      <c r="G31" s="5">
        <v>119103</v>
      </c>
      <c r="H31" s="5">
        <v>132035</v>
      </c>
      <c r="I31" s="18"/>
    </row>
    <row r="32" spans="2:9" ht="21" customHeight="1">
      <c r="B32" s="17" t="s">
        <v>2</v>
      </c>
      <c r="C32" s="16"/>
      <c r="D32" s="15">
        <v>155630</v>
      </c>
      <c r="E32" s="14"/>
      <c r="F32" s="13"/>
      <c r="G32" s="5">
        <v>105466</v>
      </c>
      <c r="H32" s="5">
        <v>683825</v>
      </c>
      <c r="I32" s="12"/>
    </row>
    <row r="33" spans="2:9" ht="28.5" customHeight="1">
      <c r="B33" s="11" t="s">
        <v>1</v>
      </c>
      <c r="C33" s="5">
        <f>SUM(C27:C32)</f>
        <v>853182</v>
      </c>
      <c r="D33" s="5">
        <f>SUM(D27:D32)</f>
        <v>780103</v>
      </c>
      <c r="E33" s="10">
        <f>C33-D33</f>
        <v>73079</v>
      </c>
      <c r="F33" s="10">
        <f>E33/C33*100</f>
        <v>8.5654643440672675</v>
      </c>
      <c r="G33" s="5">
        <f>SUM(G27:G32)</f>
        <v>637810</v>
      </c>
      <c r="H33" s="5">
        <v>458947</v>
      </c>
      <c r="I33" s="9"/>
    </row>
    <row r="34" spans="2:9" s="3" customFormat="1" ht="31.5" customHeight="1" thickBot="1">
      <c r="B34" s="8" t="s">
        <v>0</v>
      </c>
      <c r="C34" s="7">
        <f>C20+C25+C33</f>
        <v>10035891</v>
      </c>
      <c r="D34" s="7">
        <f>D20+D25+D33</f>
        <v>8404602</v>
      </c>
      <c r="E34" s="6">
        <f>C34-D34</f>
        <v>1631289</v>
      </c>
      <c r="F34" s="6">
        <f>E34/C34*100</f>
        <v>16.254550791753321</v>
      </c>
      <c r="G34" s="5">
        <f>G20+G25+G33</f>
        <v>5889628</v>
      </c>
      <c r="H34" s="5">
        <v>4449185</v>
      </c>
      <c r="I34" s="4"/>
    </row>
    <row r="35" spans="2:9">
      <c r="G35"/>
    </row>
    <row r="36" spans="2:9" ht="25.5">
      <c r="B36" s="2">
        <v>21</v>
      </c>
      <c r="C36" s="2"/>
      <c r="D36" s="2"/>
      <c r="E36" s="2"/>
      <c r="F36" s="2"/>
      <c r="G36" s="2"/>
      <c r="H36" s="2"/>
      <c r="I36" s="2"/>
    </row>
  </sheetData>
  <mergeCells count="21">
    <mergeCell ref="F22:F24"/>
    <mergeCell ref="E28:E32"/>
    <mergeCell ref="F28:F32"/>
    <mergeCell ref="C22:C24"/>
    <mergeCell ref="C28:C32"/>
    <mergeCell ref="B36:I36"/>
    <mergeCell ref="E22:E24"/>
    <mergeCell ref="B6:B7"/>
    <mergeCell ref="C6:D6"/>
    <mergeCell ref="E6:F6"/>
    <mergeCell ref="G6:H6"/>
    <mergeCell ref="I6:I7"/>
    <mergeCell ref="C11:C13"/>
    <mergeCell ref="E11:E13"/>
    <mergeCell ref="F11:F13"/>
    <mergeCell ref="B2:I2"/>
    <mergeCell ref="B3:B4"/>
    <mergeCell ref="C3:F3"/>
    <mergeCell ref="G3:H3"/>
    <mergeCell ref="C4:F4"/>
    <mergeCell ref="G4:H4"/>
  </mergeCells>
  <pageMargins left="0.11811023622047245" right="0.11811023622047245" top="0.11811023622047245" bottom="0.11811023622047245" header="0" footer="0"/>
  <pageSetup paperSize="9" scale="6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ghorbani</dc:creator>
  <cp:lastModifiedBy>ghorbani</cp:lastModifiedBy>
  <dcterms:created xsi:type="dcterms:W3CDTF">2024-06-08T09:26:57Z</dcterms:created>
  <dcterms:modified xsi:type="dcterms:W3CDTF">2024-06-08T09:27:35Z</dcterms:modified>
</cp:coreProperties>
</file>